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d39470\Desktop\Portal _GSS_228\PMJDY_Bank Wise APY\"/>
    </mc:Choice>
  </mc:AlternateContent>
  <xr:revisionPtr revIDLastSave="0" documentId="13_ncr:1_{E9A8074B-2C3E-45CF-800B-6219372CC329}" xr6:coauthVersionLast="45" xr6:coauthVersionMax="45" xr10:uidLastSave="{00000000-0000-0000-0000-000000000000}"/>
  <bookViews>
    <workbookView xWindow="-120" yWindow="-120" windowWidth="24240" windowHeight="13140" xr2:uid="{476A675F-9915-4EB3-875F-E39D279497C1}"/>
  </bookViews>
  <sheets>
    <sheet name="APY" sheetId="1" r:id="rId1"/>
  </sheets>
  <externalReferences>
    <externalReference r:id="rId2"/>
  </externalReferences>
  <definedNames>
    <definedName name="_xlnm.Print_Area" localSheetId="0">APY!$A$1:$G$44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2" i="1" l="1"/>
  <c r="E51" i="1"/>
  <c r="G34" i="1"/>
  <c r="F34" i="1"/>
  <c r="G27" i="1"/>
  <c r="F27" i="1"/>
  <c r="G16" i="1"/>
  <c r="F16" i="1"/>
  <c r="G40" i="1"/>
  <c r="G45" i="1"/>
  <c r="F45" i="1"/>
  <c r="E46" i="1"/>
  <c r="E42" i="1"/>
  <c r="G44" i="1"/>
  <c r="F44" i="1"/>
  <c r="G30" i="1"/>
  <c r="F30" i="1"/>
  <c r="D46" i="1"/>
  <c r="D42" i="1"/>
  <c r="G29" i="1"/>
  <c r="F29" i="1"/>
  <c r="G7" i="1"/>
  <c r="F7" i="1"/>
  <c r="D18" i="1"/>
  <c r="E18" i="1"/>
  <c r="G13" i="1"/>
  <c r="F13" i="1"/>
  <c r="C18" i="1"/>
  <c r="F18" i="1"/>
  <c r="G18" i="1"/>
  <c r="D24" i="1"/>
  <c r="E24" i="1"/>
  <c r="G26" i="1"/>
  <c r="F26" i="1"/>
  <c r="D12" i="1"/>
  <c r="E12" i="1"/>
  <c r="D49" i="1"/>
  <c r="E49" i="1"/>
  <c r="E55" i="1"/>
  <c r="E54" i="1"/>
  <c r="E53" i="1"/>
  <c r="G37" i="1"/>
  <c r="F37" i="1"/>
  <c r="D34" i="1"/>
  <c r="C34" i="1"/>
  <c r="E34" i="1"/>
  <c r="G39" i="1"/>
  <c r="F39" i="1"/>
  <c r="G21" i="1"/>
  <c r="F21" i="1"/>
  <c r="G25" i="1"/>
  <c r="F25" i="1"/>
  <c r="E22" i="1"/>
  <c r="D22" i="1"/>
  <c r="D16" i="1"/>
  <c r="D4" i="1"/>
  <c r="D41" i="1"/>
  <c r="D40" i="1"/>
  <c r="C24" i="1"/>
  <c r="F24" i="1"/>
  <c r="G24" i="1"/>
  <c r="G5" i="1"/>
  <c r="F5" i="1"/>
  <c r="C12" i="1"/>
  <c r="F12" i="1"/>
  <c r="G12" i="1"/>
  <c r="G52" i="1"/>
  <c r="G51" i="1"/>
  <c r="G19" i="1"/>
  <c r="F19" i="1"/>
  <c r="G14" i="1"/>
  <c r="F14" i="1"/>
  <c r="G31" i="1"/>
  <c r="F31" i="1"/>
  <c r="D7" i="1"/>
  <c r="C7" i="1"/>
  <c r="E7" i="1"/>
  <c r="F38" i="1"/>
  <c r="G38" i="1"/>
  <c r="F51" i="1"/>
  <c r="F52" i="1"/>
  <c r="G9" i="1"/>
  <c r="F9" i="1"/>
  <c r="C22" i="1"/>
  <c r="F22" i="1"/>
  <c r="G22" i="1"/>
  <c r="C39" i="1"/>
  <c r="C38" i="1"/>
  <c r="E44" i="1"/>
  <c r="C44" i="1"/>
  <c r="D44" i="1"/>
  <c r="G33" i="1"/>
  <c r="F33" i="1"/>
  <c r="D52" i="1"/>
  <c r="D51" i="1"/>
  <c r="G47" i="1"/>
  <c r="C49" i="1"/>
  <c r="F49" i="1"/>
  <c r="G49" i="1"/>
  <c r="F40" i="1"/>
  <c r="F41" i="1"/>
  <c r="G41" i="1"/>
  <c r="G20" i="1"/>
  <c r="F20" i="1"/>
  <c r="G23" i="1"/>
  <c r="F23" i="1"/>
  <c r="D11" i="1"/>
  <c r="E11" i="1"/>
  <c r="D14" i="1"/>
  <c r="C14" i="1"/>
  <c r="E14" i="1"/>
  <c r="E21" i="1"/>
  <c r="C21" i="1"/>
  <c r="D21" i="1"/>
  <c r="C41" i="1"/>
  <c r="C40" i="1"/>
  <c r="E40" i="1"/>
  <c r="E41" i="1"/>
  <c r="G46" i="1"/>
  <c r="F46" i="1"/>
  <c r="C11" i="1"/>
  <c r="F11" i="1"/>
  <c r="G11" i="1"/>
  <c r="G54" i="1"/>
  <c r="D39" i="1"/>
  <c r="D38" i="1"/>
  <c r="D17" i="1"/>
  <c r="F17" i="1"/>
  <c r="G17" i="1"/>
  <c r="F47" i="1"/>
  <c r="F50" i="1"/>
  <c r="G50" i="1"/>
  <c r="E30" i="1"/>
  <c r="C30" i="1"/>
  <c r="D30" i="1"/>
  <c r="G35" i="1"/>
  <c r="F35" i="1"/>
  <c r="F54" i="1"/>
  <c r="F55" i="1"/>
  <c r="G55" i="1"/>
  <c r="G36" i="1"/>
  <c r="F36" i="1"/>
  <c r="G6" i="1"/>
  <c r="F6" i="1"/>
  <c r="D45" i="1"/>
  <c r="C45" i="1"/>
  <c r="E45" i="1"/>
  <c r="E32" i="1"/>
  <c r="D32" i="1"/>
  <c r="E6" i="1"/>
  <c r="C6" i="1"/>
  <c r="D6" i="1"/>
  <c r="G8" i="1"/>
  <c r="F8" i="1"/>
  <c r="F42" i="1"/>
  <c r="G42" i="1"/>
  <c r="D48" i="1"/>
  <c r="E48" i="1"/>
  <c r="E35" i="1"/>
  <c r="C35" i="1"/>
  <c r="D35" i="1"/>
  <c r="E5" i="1"/>
  <c r="C5" i="1"/>
  <c r="D5" i="1"/>
  <c r="F53" i="1"/>
  <c r="G53" i="1"/>
  <c r="D29" i="1"/>
  <c r="C29" i="1"/>
  <c r="E29" i="1"/>
  <c r="E28" i="1"/>
  <c r="D28" i="1"/>
  <c r="D15" i="1"/>
  <c r="E15" i="1"/>
  <c r="D10" i="1"/>
  <c r="E10" i="1"/>
  <c r="D25" i="1"/>
  <c r="C25" i="1"/>
  <c r="E25" i="1"/>
  <c r="F4" i="1"/>
  <c r="G4" i="1"/>
  <c r="E16" i="1"/>
  <c r="E4" i="1"/>
  <c r="D55" i="1"/>
  <c r="D54" i="1"/>
  <c r="D53" i="1"/>
  <c r="C50" i="1"/>
  <c r="D20" i="1"/>
  <c r="C20" i="1"/>
  <c r="E20" i="1"/>
  <c r="C32" i="1"/>
  <c r="F32" i="1"/>
  <c r="G32" i="1"/>
  <c r="E23" i="1"/>
  <c r="C23" i="1"/>
  <c r="D23" i="1"/>
  <c r="E9" i="1"/>
  <c r="C9" i="1"/>
  <c r="D9" i="1"/>
  <c r="D19" i="1"/>
  <c r="C19" i="1"/>
  <c r="E19" i="1"/>
  <c r="E27" i="1"/>
  <c r="C27" i="1"/>
  <c r="D27" i="1"/>
  <c r="E33" i="1"/>
  <c r="C33" i="1"/>
  <c r="D33" i="1"/>
  <c r="D31" i="1"/>
  <c r="C31" i="1"/>
  <c r="E31" i="1"/>
  <c r="D47" i="1"/>
  <c r="D50" i="1"/>
  <c r="E37" i="1"/>
  <c r="C37" i="1"/>
  <c r="D37" i="1"/>
  <c r="E43" i="1"/>
  <c r="D43" i="1"/>
  <c r="E8" i="1"/>
  <c r="C8" i="1"/>
  <c r="D8" i="1"/>
  <c r="C42" i="1"/>
  <c r="C46" i="1"/>
  <c r="D13" i="1"/>
  <c r="C13" i="1"/>
  <c r="E13" i="1"/>
  <c r="C48" i="1"/>
  <c r="F48" i="1"/>
  <c r="G48" i="1"/>
  <c r="C43" i="1"/>
  <c r="F43" i="1"/>
  <c r="G43" i="1"/>
  <c r="C47" i="1"/>
  <c r="E47" i="1"/>
  <c r="E50" i="1"/>
  <c r="D36" i="1"/>
  <c r="C36" i="1"/>
  <c r="E36" i="1"/>
  <c r="D26" i="1"/>
  <c r="C26" i="1"/>
  <c r="E26" i="1"/>
  <c r="C4" i="1"/>
  <c r="C16" i="1"/>
  <c r="C51" i="1"/>
  <c r="C52" i="1"/>
  <c r="C17" i="1"/>
  <c r="E17" i="1"/>
  <c r="E38" i="1"/>
  <c r="E39" i="1"/>
  <c r="C28" i="1"/>
  <c r="F28" i="1"/>
  <c r="G28" i="1"/>
  <c r="C15" i="1"/>
  <c r="F15" i="1"/>
  <c r="G15" i="1"/>
  <c r="C10" i="1"/>
  <c r="F10" i="1"/>
  <c r="G10" i="1"/>
  <c r="C53" i="1"/>
  <c r="C54" i="1"/>
  <c r="C55" i="1"/>
</calcChain>
</file>

<file path=xl/sharedStrings.xml><?xml version="1.0" encoding="utf-8"?>
<sst xmlns="http://schemas.openxmlformats.org/spreadsheetml/2006/main" count="62" uniqueCount="62">
  <si>
    <t xml:space="preserve">SLBC of AP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</si>
  <si>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Convener:</t>
  </si>
  <si>
    <t>SL</t>
  </si>
  <si>
    <t>Name of the Bank</t>
  </si>
  <si>
    <t>No of Branches</t>
  </si>
  <si>
    <t>AAPB Target(Avg accounts per br)</t>
  </si>
  <si>
    <t>Annual Target</t>
  </si>
  <si>
    <t>%Achv</t>
  </si>
  <si>
    <t>Public Sector Banks Total</t>
  </si>
  <si>
    <t>APY accounts opened during the FY 2023-24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</si>
  <si>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</si>
  <si>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</si>
  <si>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</si>
  <si>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</si>
  <si>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</si>
  <si>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</si>
  <si>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</si>
  <si>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and Sind Bank</t>
  </si>
  <si>
    <t>Punjab National Bank</t>
  </si>
  <si>
    <t>State Bank of India</t>
  </si>
  <si>
    <t>UCO Bank</t>
  </si>
  <si>
    <t>Union Bank of India</t>
  </si>
  <si>
    <t>IDFC First Bank</t>
  </si>
  <si>
    <t>Kotak Mahindra Bank</t>
  </si>
  <si>
    <t>Tamilnad Mercantile Bank</t>
  </si>
  <si>
    <t>Andhra Pragathi Grameena Bank</t>
  </si>
  <si>
    <t>Saptagiri Grameena Bank</t>
  </si>
  <si>
    <t>BANK WISE DETAILS OF ENROLLMENTS UNDER APY UPTO 30.06.2024</t>
  </si>
  <si>
    <t>Axis Bank</t>
  </si>
  <si>
    <t>Bandhan Bank</t>
  </si>
  <si>
    <t>CSB Bank Limited</t>
  </si>
  <si>
    <t>City Union Bank</t>
  </si>
  <si>
    <t>Coastal Local Area Bank</t>
  </si>
  <si>
    <t>DCB Bank</t>
  </si>
  <si>
    <t>DhanLaxmi Bank</t>
  </si>
  <si>
    <t>Federal Bank</t>
  </si>
  <si>
    <t>HDFC Bank</t>
  </si>
  <si>
    <t>ICICI Bank</t>
  </si>
  <si>
    <t>IDBI Bank</t>
  </si>
  <si>
    <t>IndusInd Bank</t>
  </si>
  <si>
    <t>Karnataka Bank</t>
  </si>
  <si>
    <t>Karur Vysya Bank</t>
  </si>
  <si>
    <t>KBS Local Area Bank</t>
  </si>
  <si>
    <t>RBL Bank</t>
  </si>
  <si>
    <t>South Indian Bank</t>
  </si>
  <si>
    <t>YES Bank</t>
  </si>
  <si>
    <t xml:space="preserve"> Private Sector Banks Total</t>
  </si>
  <si>
    <t>Commercial Banks Total</t>
  </si>
  <si>
    <t>AP State Co-op Bank</t>
  </si>
  <si>
    <t>Co-op. Banks Total</t>
  </si>
  <si>
    <t>A.P.Grameena Vikas Bank</t>
  </si>
  <si>
    <t>C.G.G.B.</t>
  </si>
  <si>
    <t xml:space="preserve"> R.R.Bs Total</t>
  </si>
  <si>
    <t>Equitas Small Fin. Bank</t>
  </si>
  <si>
    <t>AU Small Fin.Bank</t>
  </si>
  <si>
    <t>ESAF Small Fin. Bank</t>
  </si>
  <si>
    <t>Small Finance Banks Total</t>
  </si>
  <si>
    <t>DBS Bank India (e-LVB)</t>
  </si>
  <si>
    <t>Foreign Bank Total</t>
  </si>
  <si>
    <t>A P S F C/Others</t>
  </si>
  <si>
    <t xml:space="preserve">Others 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</si>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</sst>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entury Gothic"/>
      <family val="2"/>
    </font>
    <font>
      <b/>
      <sz val="11"/>
      <color rgb="FF0070C0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Meiryo UI"/>
      <family val="2"/>
    </font>
    <font>
      <sz val="10"/>
      <color theme="1"/>
      <name val="Bahnschrift"/>
      <family val="2"/>
    </font>
    <font>
      <b/>
      <sz val="10"/>
      <color theme="0"/>
      <name val="Bahnschrif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0" applyFont="1" applyFill="1"/>
    <xf numFmtId="0" fontId="4" fillId="0" borderId="0" xfId="0" applyFont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3" fontId="5" fillId="0" borderId="0" xfId="0" applyNumberFormat="1" applyFont="1"/>
    <xf numFmtId="3" fontId="4" fillId="0" borderId="0" xfId="0" applyNumberFormat="1" applyFont="1"/>
    <xf numFmtId="0" fontId="2" fillId="2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9" fontId="7" fillId="5" borderId="1" xfId="2" applyFont="1" applyFill="1" applyBorder="1" applyAlignment="1">
      <alignment horizontal="right" vertical="center"/>
    </xf>
    <xf numFmtId="1" fontId="7" fillId="5" borderId="1" xfId="0" applyNumberFormat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9" fontId="6" fillId="2" borderId="1" xfId="2" applyFont="1" applyFill="1" applyBorder="1" applyAlignment="1">
      <alignment vertical="center"/>
    </xf>
    <xf numFmtId="9" fontId="6" fillId="2" borderId="1" xfId="2" applyFont="1" applyFill="1" applyBorder="1" applyAlignment="1">
      <alignment horizontal="right" vertical="center"/>
    </xf>
  </cellXfs>
  <cellStyles count="3">
    <cellStyle name="Comma 2" xfId="1" xr:uid="{9BF76496-31FE-46F5-ABB7-F2335B35B21E}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2" name="Picture 1" descr="C:\Users\728859\Desktop\ubiNewLogo.png">
          <a:extLst>
            <a:ext uri="{FF2B5EF4-FFF2-40B4-BE49-F238E27FC236}">
              <a16:creationId xmlns:a16="http://schemas.microsoft.com/office/drawing/2014/main" id="{049C7A90-36FA-416E-974A-61BAC183097C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8674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723900</xdr:colOff>
      <xdr:row>0</xdr:row>
      <xdr:rowOff>104775</xdr:rowOff>
    </xdr:from>
    <xdr:to>
      <xdr:col>6</xdr:col>
      <xdr:colOff>619125</xdr:colOff>
      <xdr:row>0</xdr:row>
      <xdr:rowOff>390525</xdr:rowOff>
    </xdr:to>
    <xdr:pic>
      <xdr:nvPicPr>
        <xdr:cNvPr id="3" name="Picture 2" descr="C:\Users\728859\Desktop\ubiNewLogo.png">
          <a:extLst>
            <a:ext uri="{FF2B5EF4-FFF2-40B4-BE49-F238E27FC236}">
              <a16:creationId xmlns:a16="http://schemas.microsoft.com/office/drawing/2014/main" id="{B800CBC3-7667-4203-85C4-039D59825F30}"/>
            </a:ext>
          </a:extLst>
        </xdr:cNvPr>
        <xdr:cNvPicPr/>
      </xdr:nvPicPr>
      <xdr:blipFill>
        <a:blip xmlns:r="http://schemas.openxmlformats.org/officeDocument/2006/relationships" r:embed="rId1" cstate="print">
          <a:lum bright="5000" contrast="10000"/>
        </a:blip>
        <a:srcRect l="10428" t="14517" r="11078" b="15400"/>
        <a:stretch>
          <a:fillRect/>
        </a:stretch>
      </xdr:blipFill>
      <xdr:spPr bwMode="auto">
        <a:xfrm>
          <a:off x="5867400" y="104775"/>
          <a:ext cx="9239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314325</xdr:colOff>
      <xdr:row>0</xdr:row>
      <xdr:rowOff>104775</xdr:rowOff>
    </xdr:from>
    <xdr:to>
      <xdr:col>6</xdr:col>
      <xdr:colOff>304800</xdr:colOff>
      <xdr:row>0</xdr:row>
      <xdr:rowOff>390525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562721-371F-4C46-87DC-87B2159559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57825" y="104775"/>
          <a:ext cx="1019175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104775</xdr:rowOff>
    </xdr:from>
    <xdr:to>
      <xdr:col>6</xdr:col>
      <xdr:colOff>304800</xdr:colOff>
      <xdr:row>0</xdr:row>
      <xdr:rowOff>390525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D72639-C31E-4ECF-AB9E-763D61EAE4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04775"/>
          <a:ext cx="1019175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104775</xdr:rowOff>
    </xdr:from>
    <xdr:to>
      <xdr:col>6</xdr:col>
      <xdr:colOff>304800</xdr:colOff>
      <xdr:row>0</xdr:row>
      <xdr:rowOff>390525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5423326-D055-44FF-B5DD-31F7DA2180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04775"/>
          <a:ext cx="1019175" cy="285750"/>
        </a:xfrm>
        <a:prstGeom prst="rect">
          <a:avLst/>
        </a:prstGeom>
      </xdr:spPr>
    </xdr:pic>
    <xdr:clientData/>
  </xdr:twoCellAnchor>
  <xdr:twoCellAnchor editAs="oneCell">
    <xdr:from>
      <xdr:col>5</xdr:col>
      <xdr:colOff>314325</xdr:colOff>
      <xdr:row>0</xdr:row>
      <xdr:rowOff>104775</xdr:rowOff>
    </xdr:from>
    <xdr:to>
      <xdr:col>6</xdr:col>
      <xdr:colOff>304800</xdr:colOff>
      <xdr:row>0</xdr:row>
      <xdr:rowOff>390525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10637F3-1A33-4FD3-A133-A96FE22B1D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5" y="104775"/>
          <a:ext cx="1019175" cy="2857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%20Drive%20Data\Sowmya\SLBC%20Meetings\2024-25\228\228th%20_Ram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ysis"/>
      <sheetName val="backpaper"/>
      <sheetName val="UBI"/>
      <sheetName val="1.Branches"/>
      <sheetName val="25.PMMY"/>
      <sheetName val="26. SUI"/>
      <sheetName val="27. PMFME"/>
      <sheetName val="28.PMSVAnidhi"/>
      <sheetName val="29.AIF"/>
      <sheetName val="30.Mitra"/>
      <sheetName val="31.ATM"/>
      <sheetName val="32. SBY&amp;JBY"/>
      <sheetName val="33.APY"/>
      <sheetName val="34.RSETI"/>
      <sheetName val="Consolidated"/>
      <sheetName val="Conso"/>
    </sheetNames>
    <sheetDataSet>
      <sheetData sheetId="0"/>
      <sheetData sheetId="1"/>
      <sheetData sheetId="2"/>
      <sheetData sheetId="3">
        <row r="1">
          <cell r="C1"/>
        </row>
      </sheetData>
      <sheetData sheetId="4">
        <row r="6">
          <cell r="C6" t="str">
            <v>Bank of Baroda</v>
          </cell>
        </row>
      </sheetData>
      <sheetData sheetId="5">
        <row r="1">
          <cell r="D1" t="str">
            <v xml:space="preserve">                                                                       Convener:</v>
          </cell>
        </row>
      </sheetData>
      <sheetData sheetId="6">
        <row r="2">
          <cell r="E2" t="str">
            <v xml:space="preserve">                                  Convener:</v>
          </cell>
        </row>
      </sheetData>
      <sheetData sheetId="7">
        <row r="1">
          <cell r="D1" t="str">
            <v xml:space="preserve">                                                                              Convener:</v>
          </cell>
        </row>
      </sheetData>
      <sheetData sheetId="8">
        <row r="1">
          <cell r="D1"/>
        </row>
      </sheetData>
      <sheetData sheetId="9">
        <row r="1">
          <cell r="E1" t="str">
            <v xml:space="preserve">                      Convener:</v>
          </cell>
        </row>
      </sheetData>
      <sheetData sheetId="10">
        <row r="1">
          <cell r="D1" t="str">
            <v xml:space="preserve">                                                        Convener:</v>
          </cell>
        </row>
      </sheetData>
      <sheetData sheetId="11">
        <row r="1">
          <cell r="F1" t="str">
            <v xml:space="preserve">                                                           Convener:</v>
          </cell>
        </row>
      </sheetData>
      <sheetData sheetId="12">
        <row r="1">
          <cell r="D1" t="str">
            <v xml:space="preserve">                                                                                        Convener:</v>
          </cell>
          <cell r="E1"/>
          <cell r="F1"/>
          <cell r="G1"/>
        </row>
        <row r="2">
          <cell r="C2"/>
          <cell r="D2"/>
          <cell r="E2"/>
          <cell r="F2"/>
          <cell r="G2"/>
        </row>
        <row r="3">
          <cell r="C3"/>
          <cell r="D3" t="str">
            <v>No of Branches</v>
          </cell>
          <cell r="E3" t="str">
            <v>AAPB Target(Avg accounts per br)</v>
          </cell>
          <cell r="F3" t="str">
            <v>Annual Target</v>
          </cell>
          <cell r="G3" t="str">
            <v>APY accounts opened during the FY 2023-24</v>
          </cell>
        </row>
        <row r="4">
          <cell r="C4" t="str">
            <v>Bank of Baroda</v>
          </cell>
          <cell r="D4">
            <v>239</v>
          </cell>
          <cell r="E4">
            <v>90</v>
          </cell>
          <cell r="F4">
            <v>21510</v>
          </cell>
          <cell r="G4">
            <v>2249</v>
          </cell>
        </row>
        <row r="5">
          <cell r="C5" t="str">
            <v>Bank of India</v>
          </cell>
          <cell r="D5">
            <v>160</v>
          </cell>
          <cell r="E5">
            <v>90</v>
          </cell>
          <cell r="F5">
            <v>14400</v>
          </cell>
          <cell r="G5">
            <v>1256</v>
          </cell>
        </row>
        <row r="6">
          <cell r="C6" t="str">
            <v>Bank of Maharastra</v>
          </cell>
          <cell r="D6">
            <v>41</v>
          </cell>
          <cell r="E6">
            <v>90</v>
          </cell>
          <cell r="F6">
            <v>3690</v>
          </cell>
          <cell r="G6">
            <v>131</v>
          </cell>
        </row>
        <row r="7">
          <cell r="C7" t="str">
            <v>Canara Bank</v>
          </cell>
          <cell r="D7">
            <v>633</v>
          </cell>
          <cell r="E7">
            <v>90</v>
          </cell>
          <cell r="F7">
            <v>56970</v>
          </cell>
          <cell r="G7">
            <v>4089</v>
          </cell>
        </row>
        <row r="8">
          <cell r="C8" t="str">
            <v>Central Bank of India</v>
          </cell>
          <cell r="D8">
            <v>127</v>
          </cell>
          <cell r="E8">
            <v>90</v>
          </cell>
          <cell r="F8">
            <v>11430</v>
          </cell>
          <cell r="G8">
            <v>935</v>
          </cell>
        </row>
        <row r="9">
          <cell r="C9" t="str">
            <v>Indian Bank</v>
          </cell>
          <cell r="D9">
            <v>303</v>
          </cell>
          <cell r="E9">
            <v>90</v>
          </cell>
          <cell r="F9">
            <v>27270</v>
          </cell>
          <cell r="G9">
            <v>7127</v>
          </cell>
        </row>
        <row r="10">
          <cell r="C10" t="str">
            <v>Indian Overseas Bank</v>
          </cell>
          <cell r="D10">
            <v>157</v>
          </cell>
          <cell r="E10">
            <v>90</v>
          </cell>
          <cell r="F10">
            <v>14130</v>
          </cell>
          <cell r="G10">
            <v>1030</v>
          </cell>
        </row>
        <row r="11">
          <cell r="C11" t="str">
            <v>Punjab &amp; Sind Bank</v>
          </cell>
          <cell r="D11">
            <v>9</v>
          </cell>
          <cell r="E11">
            <v>90</v>
          </cell>
          <cell r="F11">
            <v>810</v>
          </cell>
          <cell r="G11">
            <v>47</v>
          </cell>
        </row>
        <row r="12">
          <cell r="C12" t="str">
            <v>Punjab National Bank</v>
          </cell>
          <cell r="D12">
            <v>136</v>
          </cell>
          <cell r="E12">
            <v>90</v>
          </cell>
          <cell r="F12">
            <v>12240</v>
          </cell>
          <cell r="G12">
            <v>143</v>
          </cell>
        </row>
        <row r="13">
          <cell r="C13" t="str">
            <v>State Bank of India</v>
          </cell>
          <cell r="D13">
            <v>1417</v>
          </cell>
          <cell r="E13">
            <v>90</v>
          </cell>
          <cell r="F13">
            <v>127530</v>
          </cell>
          <cell r="G13">
            <v>25538</v>
          </cell>
        </row>
        <row r="14">
          <cell r="C14" t="str">
            <v>UCO Bank</v>
          </cell>
          <cell r="D14">
            <v>44</v>
          </cell>
          <cell r="E14">
            <v>90</v>
          </cell>
          <cell r="F14">
            <v>3960</v>
          </cell>
          <cell r="G14">
            <v>23</v>
          </cell>
        </row>
        <row r="15">
          <cell r="C15" t="str">
            <v>Union Bank of India</v>
          </cell>
          <cell r="D15">
            <v>1134</v>
          </cell>
          <cell r="E15">
            <v>90</v>
          </cell>
          <cell r="F15">
            <v>102060</v>
          </cell>
          <cell r="G15">
            <v>26154</v>
          </cell>
        </row>
        <row r="16">
          <cell r="C16" t="str">
            <v>Check</v>
          </cell>
          <cell r="D16">
            <v>4400</v>
          </cell>
          <cell r="E16">
            <v>1080</v>
          </cell>
          <cell r="F16">
            <v>396000</v>
          </cell>
          <cell r="G16">
            <v>68722</v>
          </cell>
        </row>
        <row r="17">
          <cell r="C17" t="str">
            <v>Axis Bank</v>
          </cell>
          <cell r="D17">
            <v>177</v>
          </cell>
          <cell r="E17">
            <v>70</v>
          </cell>
          <cell r="F17">
            <v>12390</v>
          </cell>
          <cell r="G17">
            <v>35</v>
          </cell>
        </row>
        <row r="18">
          <cell r="C18" t="str">
            <v>Bandhan Bank</v>
          </cell>
          <cell r="D18">
            <v>13</v>
          </cell>
          <cell r="E18">
            <v>35</v>
          </cell>
          <cell r="F18">
            <v>455</v>
          </cell>
          <cell r="G18">
            <v>0</v>
          </cell>
        </row>
        <row r="19">
          <cell r="C19" t="str">
            <v>City Union Bank</v>
          </cell>
          <cell r="D19">
            <v>49</v>
          </cell>
          <cell r="E19">
            <v>35</v>
          </cell>
          <cell r="F19">
            <v>1715</v>
          </cell>
          <cell r="G19">
            <v>76</v>
          </cell>
        </row>
        <row r="20">
          <cell r="C20" t="str">
            <v>DCB Bank</v>
          </cell>
          <cell r="D20">
            <v>22</v>
          </cell>
          <cell r="E20">
            <v>35</v>
          </cell>
          <cell r="F20">
            <v>770</v>
          </cell>
          <cell r="G20">
            <v>0</v>
          </cell>
        </row>
        <row r="21">
          <cell r="C21" t="str">
            <v>DhanLaxmi Bank</v>
          </cell>
          <cell r="D21">
            <v>12</v>
          </cell>
          <cell r="E21">
            <v>35</v>
          </cell>
          <cell r="F21">
            <v>420</v>
          </cell>
          <cell r="G21">
            <v>14</v>
          </cell>
        </row>
        <row r="22">
          <cell r="C22" t="str">
            <v>HDFC Bank</v>
          </cell>
          <cell r="D22">
            <v>334</v>
          </cell>
          <cell r="E22">
            <v>70</v>
          </cell>
          <cell r="F22">
            <v>23380</v>
          </cell>
          <cell r="G22">
            <v>1296</v>
          </cell>
        </row>
        <row r="23">
          <cell r="C23" t="str">
            <v>ICICI Bank</v>
          </cell>
          <cell r="D23">
            <v>132</v>
          </cell>
          <cell r="E23">
            <v>70</v>
          </cell>
          <cell r="F23">
            <v>9240</v>
          </cell>
          <cell r="G23">
            <v>19</v>
          </cell>
        </row>
        <row r="24">
          <cell r="C24" t="str">
            <v>IDBI Bank</v>
          </cell>
          <cell r="D24">
            <v>60</v>
          </cell>
          <cell r="E24">
            <v>70</v>
          </cell>
          <cell r="F24">
            <v>4200</v>
          </cell>
          <cell r="G24">
            <v>1298</v>
          </cell>
        </row>
        <row r="25">
          <cell r="C25" t="str">
            <v>IDFC Bank</v>
          </cell>
          <cell r="D25">
            <v>31</v>
          </cell>
          <cell r="E25">
            <v>35</v>
          </cell>
          <cell r="F25">
            <v>1085</v>
          </cell>
          <cell r="G25">
            <v>15</v>
          </cell>
        </row>
        <row r="26">
          <cell r="C26" t="str">
            <v>Indus Ind Bank</v>
          </cell>
          <cell r="D26">
            <v>17</v>
          </cell>
          <cell r="E26">
            <v>35</v>
          </cell>
          <cell r="F26">
            <v>595</v>
          </cell>
          <cell r="G26">
            <v>3</v>
          </cell>
        </row>
        <row r="27">
          <cell r="C27" t="str">
            <v>Karnataka Bank</v>
          </cell>
          <cell r="D27">
            <v>43</v>
          </cell>
          <cell r="E27">
            <v>35</v>
          </cell>
          <cell r="F27">
            <v>1505</v>
          </cell>
          <cell r="G27">
            <v>336</v>
          </cell>
        </row>
        <row r="28">
          <cell r="C28" t="str">
            <v>Kotak Bank</v>
          </cell>
          <cell r="D28">
            <v>103</v>
          </cell>
          <cell r="E28">
            <v>35</v>
          </cell>
          <cell r="F28">
            <v>3605</v>
          </cell>
          <cell r="G28">
            <v>1301</v>
          </cell>
        </row>
        <row r="29">
          <cell r="C29" t="str">
            <v>RBL Bank</v>
          </cell>
          <cell r="D29">
            <v>6</v>
          </cell>
          <cell r="E29">
            <v>35</v>
          </cell>
          <cell r="F29">
            <v>210</v>
          </cell>
          <cell r="G29">
            <v>0</v>
          </cell>
        </row>
        <row r="30">
          <cell r="C30" t="str">
            <v>TM Bank</v>
          </cell>
          <cell r="D30">
            <v>28</v>
          </cell>
          <cell r="E30">
            <v>35</v>
          </cell>
          <cell r="F30">
            <v>980</v>
          </cell>
          <cell r="G30">
            <v>18</v>
          </cell>
        </row>
        <row r="31">
          <cell r="C31" t="str">
            <v>Catholic Syrian Bank</v>
          </cell>
          <cell r="D31">
            <v>62</v>
          </cell>
          <cell r="E31">
            <v>35</v>
          </cell>
          <cell r="F31">
            <v>2170</v>
          </cell>
          <cell r="G31">
            <v>22</v>
          </cell>
        </row>
        <row r="32">
          <cell r="C32" t="str">
            <v>Federal Bank</v>
          </cell>
          <cell r="D32">
            <v>27</v>
          </cell>
          <cell r="E32">
            <v>35</v>
          </cell>
          <cell r="F32">
            <v>945</v>
          </cell>
          <cell r="G32">
            <v>50</v>
          </cell>
        </row>
        <row r="33">
          <cell r="C33" t="str">
            <v>Karur Vysya Bank</v>
          </cell>
          <cell r="D33">
            <v>129</v>
          </cell>
          <cell r="E33">
            <v>35</v>
          </cell>
          <cell r="F33">
            <v>4515</v>
          </cell>
          <cell r="G33">
            <v>74</v>
          </cell>
        </row>
        <row r="34">
          <cell r="C34" t="str">
            <v>Laxmi Vilas Bank</v>
          </cell>
          <cell r="D34">
            <v>69</v>
          </cell>
          <cell r="E34">
            <v>35</v>
          </cell>
          <cell r="F34">
            <v>2415</v>
          </cell>
          <cell r="G34">
            <v>0</v>
          </cell>
        </row>
        <row r="35">
          <cell r="C35" t="str">
            <v>South Indian Bank</v>
          </cell>
          <cell r="D35">
            <v>25</v>
          </cell>
          <cell r="E35">
            <v>35</v>
          </cell>
          <cell r="F35">
            <v>875</v>
          </cell>
          <cell r="G35">
            <v>23</v>
          </cell>
        </row>
        <row r="36">
          <cell r="C36" t="str">
            <v>Yes Bank</v>
          </cell>
          <cell r="D36">
            <v>15</v>
          </cell>
          <cell r="E36">
            <v>35</v>
          </cell>
          <cell r="F36">
            <v>525</v>
          </cell>
          <cell r="G36">
            <v>113</v>
          </cell>
        </row>
        <row r="37">
          <cell r="C37" t="str">
            <v>Check</v>
          </cell>
          <cell r="D37">
            <v>1354</v>
          </cell>
          <cell r="E37">
            <v>840</v>
          </cell>
          <cell r="F37">
            <v>71995</v>
          </cell>
          <cell r="G37">
            <v>4693</v>
          </cell>
        </row>
        <row r="38">
          <cell r="C38" t="str">
            <v>APCOB</v>
          </cell>
          <cell r="D38">
            <v>426</v>
          </cell>
          <cell r="E38">
            <v>280</v>
          </cell>
          <cell r="F38">
            <v>8520</v>
          </cell>
          <cell r="G38">
            <v>22</v>
          </cell>
        </row>
        <row r="39">
          <cell r="C39" t="str">
            <v>APCOB</v>
          </cell>
          <cell r="D39">
            <v>426</v>
          </cell>
          <cell r="E39">
            <v>280</v>
          </cell>
          <cell r="F39">
            <v>8520</v>
          </cell>
          <cell r="G39">
            <v>22</v>
          </cell>
        </row>
        <row r="40">
          <cell r="C40" t="str">
            <v>APGVB</v>
          </cell>
          <cell r="D40">
            <v>278</v>
          </cell>
          <cell r="E40">
            <v>90</v>
          </cell>
          <cell r="F40">
            <v>25020</v>
          </cell>
          <cell r="G40">
            <v>10853</v>
          </cell>
        </row>
        <row r="41">
          <cell r="C41" t="str">
            <v>APGB</v>
          </cell>
          <cell r="D41">
            <v>551</v>
          </cell>
          <cell r="E41">
            <v>90</v>
          </cell>
          <cell r="F41">
            <v>49590</v>
          </cell>
          <cell r="G41">
            <v>30309</v>
          </cell>
        </row>
        <row r="42">
          <cell r="C42" t="str">
            <v>CGGB</v>
          </cell>
          <cell r="D42">
            <v>255</v>
          </cell>
          <cell r="E42">
            <v>90</v>
          </cell>
          <cell r="F42">
            <v>22950</v>
          </cell>
          <cell r="G42">
            <v>4758</v>
          </cell>
        </row>
        <row r="43">
          <cell r="C43" t="str">
            <v>SGB</v>
          </cell>
          <cell r="D43">
            <v>240</v>
          </cell>
          <cell r="E43">
            <v>90</v>
          </cell>
          <cell r="F43">
            <v>21600</v>
          </cell>
          <cell r="G43">
            <v>2745</v>
          </cell>
        </row>
        <row r="44">
          <cell r="C44"/>
          <cell r="D44">
            <v>1324</v>
          </cell>
          <cell r="E44">
            <v>360</v>
          </cell>
          <cell r="F44">
            <v>119160</v>
          </cell>
          <cell r="G44">
            <v>48665</v>
          </cell>
        </row>
        <row r="45">
          <cell r="C45" t="str">
            <v>APSFC</v>
          </cell>
          <cell r="D45">
            <v>15</v>
          </cell>
          <cell r="E45">
            <v>360</v>
          </cell>
          <cell r="F45">
            <v>945</v>
          </cell>
          <cell r="G45">
            <v>22</v>
          </cell>
        </row>
        <row r="46">
          <cell r="C46"/>
          <cell r="D46">
            <v>7519</v>
          </cell>
          <cell r="E46">
            <v>2920</v>
          </cell>
          <cell r="F46">
            <v>596620</v>
          </cell>
          <cell r="G46">
            <v>122124</v>
          </cell>
        </row>
        <row r="47">
          <cell r="E47"/>
          <cell r="F47"/>
          <cell r="G47"/>
        </row>
        <row r="48">
          <cell r="E48"/>
          <cell r="F48"/>
          <cell r="G48"/>
        </row>
        <row r="49">
          <cell r="E49"/>
          <cell r="F49"/>
          <cell r="G49"/>
        </row>
        <row r="50">
          <cell r="E50"/>
          <cell r="F50"/>
          <cell r="G50"/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518E5-E92D-4588-919F-5954586FF20D}">
  <sheetPr>
    <tabColor rgb="FFFFFF00"/>
  </sheetPr>
  <dimension ref="A1:J55"/>
  <sheetViews>
    <sheetView showGridLines="0" tabSelected="1" topLeftCell="A27" zoomScaleNormal="100" workbookViewId="0">
      <selection activeCell="J44" sqref="J44"/>
    </sheetView>
  </sheetViews>
  <sheetFormatPr defaultColWidth="9.140625" defaultRowHeight="13.5" x14ac:dyDescent="0.25"/>
  <cols>
    <col min="1" max="1" width="5.5703125" style="3" customWidth="1"/>
    <col min="2" max="2" width="34.140625" style="3" bestFit="1" customWidth="1"/>
    <col min="3" max="3" width="12.42578125" style="3" customWidth="1"/>
    <col min="4" max="4" width="15.5703125" style="3" bestFit="1" customWidth="1"/>
    <col min="5" max="6" width="15.42578125" style="3" customWidth="1"/>
    <col min="7" max="7" width="10.28515625" style="3" customWidth="1"/>
    <col min="8" max="9" width="9.140625" style="3"/>
    <col min="10" max="10" width="27.140625" style="3" customWidth="1"/>
    <col min="11" max="16384" width="9.140625" style="3"/>
  </cols>
  <sheetData>
    <row r="1" spans="1:10" s="2" customFormat="1" ht="33.75" customHeight="1" x14ac:dyDescent="0.25">
      <c r="A1" s="1" t="s">
        <v>0</v>
      </c>
      <c r="C1" s="8" t="s">
        <v>1</v>
      </c>
      <c r="D1" s="8"/>
      <c r="E1" s="8"/>
      <c r="F1" s="8"/>
      <c r="G1" s="8"/>
      <c r="H1" s="8"/>
      <c r="I1" s="8"/>
    </row>
    <row r="2" spans="1:10" ht="14.25" x14ac:dyDescent="0.25">
      <c r="A2" s="9" t="s">
        <v>27</v>
      </c>
      <c r="B2" s="9"/>
      <c r="C2" s="9"/>
      <c r="D2" s="9"/>
      <c r="E2" s="9"/>
      <c r="F2" s="9"/>
      <c r="G2" s="9"/>
    </row>
    <row r="3" spans="1:10" ht="40.5" x14ac:dyDescent="0.25">
      <c r="A3" s="4" t="s">
        <v>2</v>
      </c>
      <c r="B3" s="4" t="s">
        <v>3</v>
      </c>
      <c r="C3" s="5" t="s">
        <v>4</v>
      </c>
      <c r="D3" s="5" t="s">
        <v>5</v>
      </c>
      <c r="E3" s="5" t="s">
        <v>6</v>
      </c>
      <c r="F3" s="5" t="s">
        <v>9</v>
      </c>
      <c r="G3" s="5" t="s">
        <v>7</v>
      </c>
    </row>
    <row r="4" spans="1:10" x14ac:dyDescent="0.25">
      <c r="A4" s="13">
        <v>1</v>
      </c>
      <c r="B4" s="14" t="s">
        <v>10</v>
      </c>
      <c r="C4" s="14">
        <f ca="1">IFERROR(VLOOKUP($C4,'[1]33.APY'!$C:$G,2,0),0)</f>
        <v>239</v>
      </c>
      <c r="D4" s="14">
        <f ca="1">IFERROR(VLOOKUP($C4,'[1]33.APY'!$C:$G,3,0),0)</f>
        <v>90</v>
      </c>
      <c r="E4" s="14">
        <f ca="1">IFERROR(VLOOKUP($C4,'[1]33.APY'!$C:$G,4,0),0)</f>
        <v>21510</v>
      </c>
      <c r="F4" s="14">
        <f ca="1">IFERROR(VLOOKUP($C4,'[1]33.APY'!$C:$G,5,0),0)</f>
        <v>2249</v>
      </c>
      <c r="G4" s="15">
        <f ca="1">IFERROR(F4/E4,"-")</f>
        <v>0.10455602045560204</v>
      </c>
    </row>
    <row r="5" spans="1:10" x14ac:dyDescent="0.25">
      <c r="A5" s="13">
        <v>2</v>
      </c>
      <c r="B5" s="14" t="s">
        <v>11</v>
      </c>
      <c r="C5" s="14">
        <f ca="1">IFERROR(VLOOKUP($C5,'[1]33.APY'!$C:$G,2,0),0)</f>
        <v>160</v>
      </c>
      <c r="D5" s="14">
        <f ca="1">IFERROR(VLOOKUP($C5,'[1]33.APY'!$C:$G,3,0),0)</f>
        <v>90</v>
      </c>
      <c r="E5" s="14">
        <f ca="1">IFERROR(VLOOKUP($C5,'[1]33.APY'!$C:$G,4,0),0)</f>
        <v>14400</v>
      </c>
      <c r="F5" s="14">
        <f ca="1">IFERROR(VLOOKUP($C5,'[1]33.APY'!$C:$G,5,0),0)</f>
        <v>1256</v>
      </c>
      <c r="G5" s="16">
        <f t="shared" ref="G5:G55" ca="1" si="0">IFERROR(F5/E5,"-")</f>
        <v>8.7222222222222229E-2</v>
      </c>
    </row>
    <row r="6" spans="1:10" x14ac:dyDescent="0.25">
      <c r="A6" s="13">
        <v>3</v>
      </c>
      <c r="B6" s="14" t="s">
        <v>12</v>
      </c>
      <c r="C6" s="14">
        <f ca="1">IFERROR(VLOOKUP($C6,'[1]33.APY'!$C:$G,2,0),0)</f>
        <v>41</v>
      </c>
      <c r="D6" s="14">
        <f ca="1">IFERROR(VLOOKUP($C6,'[1]33.APY'!$C:$G,3,0),0)</f>
        <v>90</v>
      </c>
      <c r="E6" s="14">
        <f ca="1">IFERROR(VLOOKUP($C6,'[1]33.APY'!$C:$G,4,0),0)</f>
        <v>3690</v>
      </c>
      <c r="F6" s="14">
        <f ca="1">IFERROR(VLOOKUP($C6,'[1]33.APY'!$C:$G,5,0),0)</f>
        <v>131</v>
      </c>
      <c r="G6" s="16">
        <f t="shared" ca="1" si="0"/>
        <v>3.5501355013550139E-2</v>
      </c>
    </row>
    <row r="7" spans="1:10" x14ac:dyDescent="0.25">
      <c r="A7" s="13">
        <v>4</v>
      </c>
      <c r="B7" s="14" t="s">
        <v>13</v>
      </c>
      <c r="C7" s="14">
        <f ca="1">IFERROR(VLOOKUP($C7,'[1]33.APY'!$C:$G,2,0),0)</f>
        <v>633</v>
      </c>
      <c r="D7" s="14">
        <f ca="1">IFERROR(VLOOKUP($C7,'[1]33.APY'!$C:$G,3,0),0)</f>
        <v>90</v>
      </c>
      <c r="E7" s="14">
        <f ca="1">IFERROR(VLOOKUP($C7,'[1]33.APY'!$C:$G,4,0),0)</f>
        <v>56970</v>
      </c>
      <c r="F7" s="14">
        <f ca="1">IFERROR(VLOOKUP($C7,'[1]33.APY'!$C:$G,5,0),0)</f>
        <v>4089</v>
      </c>
      <c r="G7" s="16">
        <f t="shared" ca="1" si="0"/>
        <v>7.1774618220115854E-2</v>
      </c>
    </row>
    <row r="8" spans="1:10" x14ac:dyDescent="0.25">
      <c r="A8" s="13">
        <v>5</v>
      </c>
      <c r="B8" s="14" t="s">
        <v>14</v>
      </c>
      <c r="C8" s="14">
        <f ca="1">IFERROR(VLOOKUP($C8,'[1]33.APY'!$C:$G,2,0),0)</f>
        <v>127</v>
      </c>
      <c r="D8" s="14">
        <f ca="1">IFERROR(VLOOKUP($C8,'[1]33.APY'!$C:$G,3,0),0)</f>
        <v>90</v>
      </c>
      <c r="E8" s="14">
        <f ca="1">IFERROR(VLOOKUP($C8,'[1]33.APY'!$C:$G,4,0),0)</f>
        <v>11430</v>
      </c>
      <c r="F8" s="14">
        <f ca="1">IFERROR(VLOOKUP($C8,'[1]33.APY'!$C:$G,5,0),0)</f>
        <v>935</v>
      </c>
      <c r="G8" s="16">
        <f t="shared" ca="1" si="0"/>
        <v>8.1802274715660539E-2</v>
      </c>
    </row>
    <row r="9" spans="1:10" x14ac:dyDescent="0.25">
      <c r="A9" s="13">
        <v>6</v>
      </c>
      <c r="B9" s="14" t="s">
        <v>15</v>
      </c>
      <c r="C9" s="14">
        <f ca="1">IFERROR(VLOOKUP($C9,'[1]33.APY'!$C:$G,2,0),0)</f>
        <v>303</v>
      </c>
      <c r="D9" s="14">
        <f ca="1">IFERROR(VLOOKUP($C9,'[1]33.APY'!$C:$G,3,0),0)</f>
        <v>90</v>
      </c>
      <c r="E9" s="14">
        <f ca="1">IFERROR(VLOOKUP($C9,'[1]33.APY'!$C:$G,4,0),0)</f>
        <v>27270</v>
      </c>
      <c r="F9" s="14">
        <f ca="1">IFERROR(VLOOKUP($C9,'[1]33.APY'!$C:$G,5,0),0)</f>
        <v>7127</v>
      </c>
      <c r="G9" s="16">
        <f t="shared" ca="1" si="0"/>
        <v>0.26134946828016137</v>
      </c>
    </row>
    <row r="10" spans="1:10" x14ac:dyDescent="0.25">
      <c r="A10" s="13">
        <v>7</v>
      </c>
      <c r="B10" s="14" t="s">
        <v>16</v>
      </c>
      <c r="C10" s="14">
        <f ca="1">IFERROR(VLOOKUP($C10,'[1]33.APY'!$C:$G,2,0),0)</f>
        <v>157</v>
      </c>
      <c r="D10" s="14">
        <f ca="1">IFERROR(VLOOKUP($C10,'[1]33.APY'!$C:$G,3,0),0)</f>
        <v>90</v>
      </c>
      <c r="E10" s="14">
        <f ca="1">IFERROR(VLOOKUP($C10,'[1]33.APY'!$C:$G,4,0),0)</f>
        <v>14130</v>
      </c>
      <c r="F10" s="14">
        <f ca="1">IFERROR(VLOOKUP($C10,'[1]33.APY'!$C:$G,5,0),0)</f>
        <v>1030</v>
      </c>
      <c r="G10" s="16">
        <f t="shared" ca="1" si="0"/>
        <v>7.2894550601556973E-2</v>
      </c>
    </row>
    <row r="11" spans="1:10" x14ac:dyDescent="0.25">
      <c r="A11" s="13">
        <v>8</v>
      </c>
      <c r="B11" s="14" t="s">
        <v>17</v>
      </c>
      <c r="C11" s="14">
        <f ca="1">IFERROR(VLOOKUP($C11,'[1]33.APY'!$C:$G,2,0),0)</f>
        <v>9</v>
      </c>
      <c r="D11" s="14">
        <f ca="1">IFERROR(VLOOKUP($C11,'[1]33.APY'!$C:$G,3,0),0)</f>
        <v>90</v>
      </c>
      <c r="E11" s="14">
        <f ca="1">IFERROR(VLOOKUP($C11,'[1]33.APY'!$C:$G,4,0),0)</f>
        <v>810</v>
      </c>
      <c r="F11" s="14">
        <f ca="1">IFERROR(VLOOKUP($C11,'[1]33.APY'!$C:$G,5,0),0)</f>
        <v>47</v>
      </c>
      <c r="G11" s="16">
        <f t="shared" ca="1" si="0"/>
        <v>5.802469135802469E-2</v>
      </c>
    </row>
    <row r="12" spans="1:10" x14ac:dyDescent="0.25">
      <c r="A12" s="13">
        <v>9</v>
      </c>
      <c r="B12" s="14" t="s">
        <v>18</v>
      </c>
      <c r="C12" s="14">
        <f ca="1">IFERROR(VLOOKUP($C12,'[1]33.APY'!$C:$G,2,0),0)</f>
        <v>136</v>
      </c>
      <c r="D12" s="14">
        <f ca="1">IFERROR(VLOOKUP($C12,'[1]33.APY'!$C:$G,3,0),0)</f>
        <v>90</v>
      </c>
      <c r="E12" s="14">
        <f ca="1">IFERROR(VLOOKUP($C12,'[1]33.APY'!$C:$G,4,0),0)</f>
        <v>12240</v>
      </c>
      <c r="F12" s="14">
        <f ca="1">IFERROR(VLOOKUP($C12,'[1]33.APY'!$C:$G,5,0),0)</f>
        <v>143</v>
      </c>
      <c r="G12" s="16">
        <f t="shared" ca="1" si="0"/>
        <v>1.1683006535947713E-2</v>
      </c>
    </row>
    <row r="13" spans="1:10" ht="14.25" x14ac:dyDescent="0.25">
      <c r="A13" s="13">
        <v>10</v>
      </c>
      <c r="B13" s="14" t="s">
        <v>20</v>
      </c>
      <c r="C13" s="14">
        <f ca="1">IFERROR(VLOOKUP($C13,'[1]33.APY'!$C:$G,2,0),0)</f>
        <v>44</v>
      </c>
      <c r="D13" s="14">
        <f ca="1">IFERROR(VLOOKUP($C13,'[1]33.APY'!$C:$G,3,0),0)</f>
        <v>90</v>
      </c>
      <c r="E13" s="14">
        <f ca="1">IFERROR(VLOOKUP($C13,'[1]33.APY'!$C:$G,4,0),0)</f>
        <v>3960</v>
      </c>
      <c r="F13" s="14">
        <f ca="1">IFERROR(VLOOKUP($C13,'[1]33.APY'!$C:$G,5,0),0)</f>
        <v>23</v>
      </c>
      <c r="G13" s="16">
        <f t="shared" ca="1" si="0"/>
        <v>5.8080808080808082E-3</v>
      </c>
      <c r="J13" s="6"/>
    </row>
    <row r="14" spans="1:10" ht="14.25" x14ac:dyDescent="0.25">
      <c r="A14" s="13">
        <v>11</v>
      </c>
      <c r="B14" s="14" t="s">
        <v>21</v>
      </c>
      <c r="C14" s="14">
        <f ca="1">IFERROR(VLOOKUP($C14,'[1]33.APY'!$C:$G,2,0),0)</f>
        <v>1134</v>
      </c>
      <c r="D14" s="14">
        <f ca="1">IFERROR(VLOOKUP($C14,'[1]33.APY'!$C:$G,3,0),0)</f>
        <v>90</v>
      </c>
      <c r="E14" s="14">
        <f ca="1">IFERROR(VLOOKUP($C14,'[1]33.APY'!$C:$G,4,0),0)</f>
        <v>102060</v>
      </c>
      <c r="F14" s="14">
        <f ca="1">IFERROR(VLOOKUP($C14,'[1]33.APY'!$C:$G,5,0),0)</f>
        <v>26154</v>
      </c>
      <c r="G14" s="16">
        <f t="shared" ca="1" si="0"/>
        <v>0.2562610229276896</v>
      </c>
      <c r="J14" s="6"/>
    </row>
    <row r="15" spans="1:10" x14ac:dyDescent="0.25">
      <c r="A15" s="13">
        <v>12</v>
      </c>
      <c r="B15" s="14" t="s">
        <v>19</v>
      </c>
      <c r="C15" s="14">
        <f ca="1">IFERROR(VLOOKUP($C15,'[1]33.APY'!$C:$G,2,0),0)</f>
        <v>1417</v>
      </c>
      <c r="D15" s="14">
        <f ca="1">IFERROR(VLOOKUP($C15,'[1]33.APY'!$C:$G,3,0),0)</f>
        <v>90</v>
      </c>
      <c r="E15" s="14">
        <f ca="1">IFERROR(VLOOKUP($C15,'[1]33.APY'!$C:$G,4,0),0)</f>
        <v>127530</v>
      </c>
      <c r="F15" s="14">
        <f ca="1">IFERROR(VLOOKUP($C15,'[1]33.APY'!$C:$G,5,0),0)</f>
        <v>25538</v>
      </c>
      <c r="G15" s="16">
        <f t="shared" ca="1" si="0"/>
        <v>0.20025092135183878</v>
      </c>
      <c r="J15" s="7"/>
    </row>
    <row r="16" spans="1:10" x14ac:dyDescent="0.25">
      <c r="A16" s="10" t="s">
        <v>8</v>
      </c>
      <c r="B16" s="10"/>
      <c r="C16" s="10">
        <f t="shared" ref="C16:F16" ca="1" si="1">SUM(C4:C15)</f>
        <v>4400</v>
      </c>
      <c r="D16" s="10">
        <f t="shared" ca="1" si="1"/>
        <v>1080</v>
      </c>
      <c r="E16" s="10">
        <f t="shared" ca="1" si="1"/>
        <v>396000</v>
      </c>
      <c r="F16" s="10">
        <f t="shared" ca="1" si="1"/>
        <v>68722</v>
      </c>
      <c r="G16" s="11">
        <f t="shared" ca="1" si="0"/>
        <v>0.17354040404040405</v>
      </c>
    </row>
    <row r="17" spans="1:7" x14ac:dyDescent="0.25">
      <c r="A17" s="13">
        <v>13</v>
      </c>
      <c r="B17" s="14" t="s">
        <v>28</v>
      </c>
      <c r="C17" s="14">
        <f ca="1">IFERROR(VLOOKUP($C17,'[1]33.APY'!$C:$G,2,0),0)</f>
        <v>177</v>
      </c>
      <c r="D17" s="14">
        <f ca="1">IFERROR(VLOOKUP($C17,'[1]33.APY'!$C:$G,3,0),0)</f>
        <v>70</v>
      </c>
      <c r="E17" s="14">
        <f ca="1">IFERROR(VLOOKUP($C17,'[1]33.APY'!$C:$G,4,0),0)</f>
        <v>12390</v>
      </c>
      <c r="F17" s="14">
        <f ca="1">IFERROR(VLOOKUP($C17,'[1]33.APY'!$C:$G,5,0),0)</f>
        <v>35</v>
      </c>
      <c r="G17" s="15">
        <f t="shared" ca="1" si="0"/>
        <v>2.8248587570621469E-3</v>
      </c>
    </row>
    <row r="18" spans="1:7" x14ac:dyDescent="0.25">
      <c r="A18" s="13">
        <v>14</v>
      </c>
      <c r="B18" s="14" t="s">
        <v>29</v>
      </c>
      <c r="C18" s="14">
        <f ca="1">IFERROR(VLOOKUP($C18,'[1]33.APY'!$C:$G,2,0),0)</f>
        <v>13</v>
      </c>
      <c r="D18" s="14">
        <f ca="1">IFERROR(VLOOKUP($C18,'[1]33.APY'!$C:$G,3,0),0)</f>
        <v>35</v>
      </c>
      <c r="E18" s="14">
        <f ca="1">IFERROR(VLOOKUP($C18,'[1]33.APY'!$C:$G,4,0),0)</f>
        <v>455</v>
      </c>
      <c r="F18" s="14">
        <f ca="1">IFERROR(VLOOKUP($C18,'[1]33.APY'!$C:$G,5,0),0)</f>
        <v>0</v>
      </c>
      <c r="G18" s="15">
        <f t="shared" ca="1" si="0"/>
        <v>0</v>
      </c>
    </row>
    <row r="19" spans="1:7" x14ac:dyDescent="0.25">
      <c r="A19" s="13">
        <v>15</v>
      </c>
      <c r="B19" s="14" t="s">
        <v>30</v>
      </c>
      <c r="C19" s="14">
        <f ca="1">IFERROR(VLOOKUP($C19,'[1]33.APY'!$C:$G,2,0),0)</f>
        <v>62</v>
      </c>
      <c r="D19" s="14">
        <f ca="1">IFERROR(VLOOKUP($C19,'[1]33.APY'!$C:$G,3,0),0)</f>
        <v>35</v>
      </c>
      <c r="E19" s="14">
        <f ca="1">IFERROR(VLOOKUP($C19,'[1]33.APY'!$C:$G,4,0),0)</f>
        <v>2170</v>
      </c>
      <c r="F19" s="14">
        <f ca="1">IFERROR(VLOOKUP($C19,'[1]33.APY'!$C:$G,5,0),0)</f>
        <v>22</v>
      </c>
      <c r="G19" s="15">
        <f t="shared" ca="1" si="0"/>
        <v>1.0138248847926268E-2</v>
      </c>
    </row>
    <row r="20" spans="1:7" x14ac:dyDescent="0.25">
      <c r="A20" s="13">
        <v>16</v>
      </c>
      <c r="B20" s="14" t="s">
        <v>31</v>
      </c>
      <c r="C20" s="14">
        <f ca="1">IFERROR(VLOOKUP($C20,'[1]33.APY'!$C:$G,2,0),0)</f>
        <v>49</v>
      </c>
      <c r="D20" s="14">
        <f ca="1">IFERROR(VLOOKUP($C20,'[1]33.APY'!$C:$G,3,0),0)</f>
        <v>35</v>
      </c>
      <c r="E20" s="14">
        <f ca="1">IFERROR(VLOOKUP($C20,'[1]33.APY'!$C:$G,4,0),0)</f>
        <v>1715</v>
      </c>
      <c r="F20" s="14">
        <f ca="1">IFERROR(VLOOKUP($C20,'[1]33.APY'!$C:$G,5,0),0)</f>
        <v>76</v>
      </c>
      <c r="G20" s="15">
        <f t="shared" ca="1" si="0"/>
        <v>4.4314868804664724E-2</v>
      </c>
    </row>
    <row r="21" spans="1:7" x14ac:dyDescent="0.25">
      <c r="A21" s="13">
        <v>17</v>
      </c>
      <c r="B21" s="14" t="s">
        <v>32</v>
      </c>
      <c r="C21" s="14">
        <f ca="1">IFERROR(VLOOKUP($C21,'[1]33.APY'!$C:$G,2,0),0)</f>
        <v>0</v>
      </c>
      <c r="D21" s="14">
        <f ca="1">IFERROR(VLOOKUP($C21,'[1]33.APY'!$C:$G,3,0),0)</f>
        <v>0</v>
      </c>
      <c r="E21" s="14">
        <f ca="1">IFERROR(VLOOKUP($C21,'[1]33.APY'!$C:$G,4,0),0)</f>
        <v>0</v>
      </c>
      <c r="F21" s="14">
        <f ca="1">IFERROR(VLOOKUP($C21,'[1]33.APY'!$C:$G,5,0),0)</f>
        <v>0</v>
      </c>
      <c r="G21" s="15" t="str">
        <f t="shared" ca="1" si="0"/>
        <v>-</v>
      </c>
    </row>
    <row r="22" spans="1:7" x14ac:dyDescent="0.25">
      <c r="A22" s="13">
        <v>18</v>
      </c>
      <c r="B22" s="14" t="s">
        <v>33</v>
      </c>
      <c r="C22" s="14">
        <f ca="1">IFERROR(VLOOKUP($C22,'[1]33.APY'!$C:$G,2,0),0)</f>
        <v>22</v>
      </c>
      <c r="D22" s="14">
        <f ca="1">IFERROR(VLOOKUP($C22,'[1]33.APY'!$C:$G,3,0),0)</f>
        <v>35</v>
      </c>
      <c r="E22" s="14">
        <f ca="1">IFERROR(VLOOKUP($C22,'[1]33.APY'!$C:$G,4,0),0)</f>
        <v>770</v>
      </c>
      <c r="F22" s="14">
        <f ca="1">IFERROR(VLOOKUP($C22,'[1]33.APY'!$C:$G,5,0),0)</f>
        <v>0</v>
      </c>
      <c r="G22" s="15">
        <f t="shared" ca="1" si="0"/>
        <v>0</v>
      </c>
    </row>
    <row r="23" spans="1:7" x14ac:dyDescent="0.25">
      <c r="A23" s="13">
        <v>19</v>
      </c>
      <c r="B23" s="14" t="s">
        <v>34</v>
      </c>
      <c r="C23" s="14">
        <f ca="1">IFERROR(VLOOKUP($C23,'[1]33.APY'!$C:$G,2,0),0)</f>
        <v>12</v>
      </c>
      <c r="D23" s="14">
        <f ca="1">IFERROR(VLOOKUP($C23,'[1]33.APY'!$C:$G,3,0),0)</f>
        <v>35</v>
      </c>
      <c r="E23" s="14">
        <f ca="1">IFERROR(VLOOKUP($C23,'[1]33.APY'!$C:$G,4,0),0)</f>
        <v>420</v>
      </c>
      <c r="F23" s="14">
        <f ca="1">IFERROR(VLOOKUP($C23,'[1]33.APY'!$C:$G,5,0),0)</f>
        <v>14</v>
      </c>
      <c r="G23" s="15">
        <f t="shared" ca="1" si="0"/>
        <v>3.3333333333333333E-2</v>
      </c>
    </row>
    <row r="24" spans="1:7" x14ac:dyDescent="0.25">
      <c r="A24" s="13">
        <v>20</v>
      </c>
      <c r="B24" s="14" t="s">
        <v>35</v>
      </c>
      <c r="C24" s="14">
        <f ca="1">IFERROR(VLOOKUP($C24,'[1]33.APY'!$C:$G,2,0),0)</f>
        <v>27</v>
      </c>
      <c r="D24" s="14">
        <f ca="1">IFERROR(VLOOKUP($C24,'[1]33.APY'!$C:$G,3,0),0)</f>
        <v>35</v>
      </c>
      <c r="E24" s="14">
        <f ca="1">IFERROR(VLOOKUP($C24,'[1]33.APY'!$C:$G,4,0),0)</f>
        <v>945</v>
      </c>
      <c r="F24" s="14">
        <f ca="1">IFERROR(VLOOKUP($C24,'[1]33.APY'!$C:$G,5,0),0)</f>
        <v>50</v>
      </c>
      <c r="G24" s="15">
        <f t="shared" ca="1" si="0"/>
        <v>5.2910052910052907E-2</v>
      </c>
    </row>
    <row r="25" spans="1:7" x14ac:dyDescent="0.25">
      <c r="A25" s="13">
        <v>21</v>
      </c>
      <c r="B25" s="14" t="s">
        <v>36</v>
      </c>
      <c r="C25" s="14">
        <f ca="1">IFERROR(VLOOKUP($C25,'[1]33.APY'!$C:$G,2,0),0)</f>
        <v>334</v>
      </c>
      <c r="D25" s="14">
        <f ca="1">IFERROR(VLOOKUP($C25,'[1]33.APY'!$C:$G,3,0),0)</f>
        <v>70</v>
      </c>
      <c r="E25" s="14">
        <f ca="1">IFERROR(VLOOKUP($C25,'[1]33.APY'!$C:$G,4,0),0)</f>
        <v>23380</v>
      </c>
      <c r="F25" s="14">
        <f ca="1">IFERROR(VLOOKUP($C25,'[1]33.APY'!$C:$G,5,0),0)</f>
        <v>1296</v>
      </c>
      <c r="G25" s="15">
        <f t="shared" ca="1" si="0"/>
        <v>5.5431993156544054E-2</v>
      </c>
    </row>
    <row r="26" spans="1:7" x14ac:dyDescent="0.25">
      <c r="A26" s="13">
        <v>22</v>
      </c>
      <c r="B26" s="14" t="s">
        <v>37</v>
      </c>
      <c r="C26" s="14">
        <f ca="1">IFERROR(VLOOKUP($C26,'[1]33.APY'!$C:$G,2,0),0)</f>
        <v>132</v>
      </c>
      <c r="D26" s="14">
        <f ca="1">IFERROR(VLOOKUP($C26,'[1]33.APY'!$C:$G,3,0),0)</f>
        <v>70</v>
      </c>
      <c r="E26" s="14">
        <f ca="1">IFERROR(VLOOKUP($C26,'[1]33.APY'!$C:$G,4,0),0)</f>
        <v>9240</v>
      </c>
      <c r="F26" s="14">
        <f ca="1">IFERROR(VLOOKUP($C26,'[1]33.APY'!$C:$G,5,0),0)</f>
        <v>19</v>
      </c>
      <c r="G26" s="15">
        <f t="shared" ca="1" si="0"/>
        <v>2.0562770562770564E-3</v>
      </c>
    </row>
    <row r="27" spans="1:7" x14ac:dyDescent="0.25">
      <c r="A27" s="13">
        <v>23</v>
      </c>
      <c r="B27" s="14" t="s">
        <v>38</v>
      </c>
      <c r="C27" s="14">
        <f ca="1">IFERROR(VLOOKUP($C27,'[1]33.APY'!$C:$G,2,0),0)</f>
        <v>60</v>
      </c>
      <c r="D27" s="14">
        <f ca="1">IFERROR(VLOOKUP($C27,'[1]33.APY'!$C:$G,3,0),0)</f>
        <v>70</v>
      </c>
      <c r="E27" s="14">
        <f ca="1">IFERROR(VLOOKUP($C27,'[1]33.APY'!$C:$G,4,0),0)</f>
        <v>4200</v>
      </c>
      <c r="F27" s="14">
        <f ca="1">IFERROR(VLOOKUP($C27,'[1]33.APY'!$C:$G,5,0),0)</f>
        <v>1298</v>
      </c>
      <c r="G27" s="15">
        <f t="shared" ca="1" si="0"/>
        <v>0.30904761904761907</v>
      </c>
    </row>
    <row r="28" spans="1:7" x14ac:dyDescent="0.25">
      <c r="A28" s="13">
        <v>24</v>
      </c>
      <c r="B28" s="14" t="s">
        <v>22</v>
      </c>
      <c r="C28" s="14">
        <f ca="1">IFERROR(VLOOKUP($C28,'[1]33.APY'!$C:$G,2,0),0)</f>
        <v>31</v>
      </c>
      <c r="D28" s="14">
        <f ca="1">IFERROR(VLOOKUP($C28,'[1]33.APY'!$C:$G,3,0),0)</f>
        <v>35</v>
      </c>
      <c r="E28" s="14">
        <f ca="1">IFERROR(VLOOKUP($C28,'[1]33.APY'!$C:$G,4,0),0)</f>
        <v>1085</v>
      </c>
      <c r="F28" s="14">
        <f ca="1">IFERROR(VLOOKUP($C28,'[1]33.APY'!$C:$G,5,0),0)</f>
        <v>15</v>
      </c>
      <c r="G28" s="15">
        <f t="shared" ca="1" si="0"/>
        <v>1.3824884792626729E-2</v>
      </c>
    </row>
    <row r="29" spans="1:7" x14ac:dyDescent="0.25">
      <c r="A29" s="13">
        <v>25</v>
      </c>
      <c r="B29" s="14" t="s">
        <v>39</v>
      </c>
      <c r="C29" s="14">
        <f ca="1">IFERROR(VLOOKUP($C29,'[1]33.APY'!$C:$G,2,0),0)</f>
        <v>17</v>
      </c>
      <c r="D29" s="14">
        <f ca="1">IFERROR(VLOOKUP($C29,'[1]33.APY'!$C:$G,3,0),0)</f>
        <v>35</v>
      </c>
      <c r="E29" s="14">
        <f ca="1">IFERROR(VLOOKUP($C29,'[1]33.APY'!$C:$G,4,0),0)</f>
        <v>595</v>
      </c>
      <c r="F29" s="14">
        <f ca="1">IFERROR(VLOOKUP($C29,'[1]33.APY'!$C:$G,5,0),0)</f>
        <v>3</v>
      </c>
      <c r="G29" s="15">
        <f t="shared" ca="1" si="0"/>
        <v>5.0420168067226894E-3</v>
      </c>
    </row>
    <row r="30" spans="1:7" x14ac:dyDescent="0.25">
      <c r="A30" s="13">
        <v>26</v>
      </c>
      <c r="B30" s="14" t="s">
        <v>40</v>
      </c>
      <c r="C30" s="14">
        <f ca="1">IFERROR(VLOOKUP($C30,'[1]33.APY'!$C:$G,2,0),0)</f>
        <v>43</v>
      </c>
      <c r="D30" s="14">
        <f ca="1">IFERROR(VLOOKUP($C30,'[1]33.APY'!$C:$G,3,0),0)</f>
        <v>35</v>
      </c>
      <c r="E30" s="14">
        <f ca="1">IFERROR(VLOOKUP($C30,'[1]33.APY'!$C:$G,4,0),0)</f>
        <v>1505</v>
      </c>
      <c r="F30" s="14">
        <f ca="1">IFERROR(VLOOKUP($C30,'[1]33.APY'!$C:$G,5,0),0)</f>
        <v>336</v>
      </c>
      <c r="G30" s="15">
        <f t="shared" ca="1" si="0"/>
        <v>0.22325581395348837</v>
      </c>
    </row>
    <row r="31" spans="1:7" x14ac:dyDescent="0.25">
      <c r="A31" s="13">
        <v>27</v>
      </c>
      <c r="B31" s="14" t="s">
        <v>41</v>
      </c>
      <c r="C31" s="14">
        <f ca="1">IFERROR(VLOOKUP($C31,'[1]33.APY'!$C:$G,2,0),0)</f>
        <v>129</v>
      </c>
      <c r="D31" s="14">
        <f ca="1">IFERROR(VLOOKUP($C31,'[1]33.APY'!$C:$G,3,0),0)</f>
        <v>35</v>
      </c>
      <c r="E31" s="14">
        <f ca="1">IFERROR(VLOOKUP($C31,'[1]33.APY'!$C:$G,4,0),0)</f>
        <v>4515</v>
      </c>
      <c r="F31" s="14">
        <f ca="1">IFERROR(VLOOKUP($C31,'[1]33.APY'!$C:$G,5,0),0)</f>
        <v>74</v>
      </c>
      <c r="G31" s="15">
        <f t="shared" ca="1" si="0"/>
        <v>1.6389811738648948E-2</v>
      </c>
    </row>
    <row r="32" spans="1:7" x14ac:dyDescent="0.25">
      <c r="A32" s="13">
        <v>28</v>
      </c>
      <c r="B32" s="14" t="s">
        <v>23</v>
      </c>
      <c r="C32" s="14">
        <f ca="1">IFERROR(VLOOKUP($C32,'[1]33.APY'!$C:$G,2,0),0)</f>
        <v>103</v>
      </c>
      <c r="D32" s="14">
        <f ca="1">IFERROR(VLOOKUP($C32,'[1]33.APY'!$C:$G,3,0),0)</f>
        <v>35</v>
      </c>
      <c r="E32" s="14">
        <f ca="1">IFERROR(VLOOKUP($C32,'[1]33.APY'!$C:$G,4,0),0)</f>
        <v>3605</v>
      </c>
      <c r="F32" s="14">
        <f ca="1">IFERROR(VLOOKUP($C32,'[1]33.APY'!$C:$G,5,0),0)</f>
        <v>1301</v>
      </c>
      <c r="G32" s="15">
        <f t="shared" ca="1" si="0"/>
        <v>0.3608876560332871</v>
      </c>
    </row>
    <row r="33" spans="1:7" x14ac:dyDescent="0.25">
      <c r="A33" s="13">
        <v>29</v>
      </c>
      <c r="B33" s="14" t="s">
        <v>42</v>
      </c>
      <c r="C33" s="14">
        <f ca="1">IFERROR(VLOOKUP($C33,'[1]33.APY'!$C:$G,2,0),0)</f>
        <v>0</v>
      </c>
      <c r="D33" s="14">
        <f ca="1">IFERROR(VLOOKUP($C33,'[1]33.APY'!$C:$G,3,0),0)</f>
        <v>0</v>
      </c>
      <c r="E33" s="14">
        <f ca="1">IFERROR(VLOOKUP($C33,'[1]33.APY'!$C:$G,4,0),0)</f>
        <v>0</v>
      </c>
      <c r="F33" s="14">
        <f ca="1">IFERROR(VLOOKUP($C33,'[1]33.APY'!$C:$G,5,0),0)</f>
        <v>0</v>
      </c>
      <c r="G33" s="15" t="str">
        <f t="shared" ca="1" si="0"/>
        <v>-</v>
      </c>
    </row>
    <row r="34" spans="1:7" x14ac:dyDescent="0.25">
      <c r="A34" s="13">
        <v>31</v>
      </c>
      <c r="B34" s="14" t="s">
        <v>43</v>
      </c>
      <c r="C34" s="14">
        <f ca="1">IFERROR(VLOOKUP($C34,'[1]33.APY'!$C:$G,2,0),0)</f>
        <v>6</v>
      </c>
      <c r="D34" s="14">
        <f ca="1">IFERROR(VLOOKUP($C34,'[1]33.APY'!$C:$G,3,0),0)</f>
        <v>35</v>
      </c>
      <c r="E34" s="14">
        <f ca="1">IFERROR(VLOOKUP($C34,'[1]33.APY'!$C:$G,4,0),0)</f>
        <v>210</v>
      </c>
      <c r="F34" s="14">
        <f ca="1">IFERROR(VLOOKUP($C34,'[1]33.APY'!$C:$G,5,0),0)</f>
        <v>0</v>
      </c>
      <c r="G34" s="15">
        <f t="shared" ca="1" si="0"/>
        <v>0</v>
      </c>
    </row>
    <row r="35" spans="1:7" x14ac:dyDescent="0.25">
      <c r="A35" s="13">
        <v>32</v>
      </c>
      <c r="B35" s="14" t="s">
        <v>44</v>
      </c>
      <c r="C35" s="14">
        <f ca="1">IFERROR(VLOOKUP($C35,'[1]33.APY'!$C:$G,2,0),0)</f>
        <v>25</v>
      </c>
      <c r="D35" s="14">
        <f ca="1">IFERROR(VLOOKUP($C35,'[1]33.APY'!$C:$G,3,0),0)</f>
        <v>35</v>
      </c>
      <c r="E35" s="14">
        <f ca="1">IFERROR(VLOOKUP($C35,'[1]33.APY'!$C:$G,4,0),0)</f>
        <v>875</v>
      </c>
      <c r="F35" s="14">
        <f ca="1">IFERROR(VLOOKUP($C35,'[1]33.APY'!$C:$G,5,0),0)</f>
        <v>23</v>
      </c>
      <c r="G35" s="15">
        <f t="shared" ca="1" si="0"/>
        <v>2.6285714285714287E-2</v>
      </c>
    </row>
    <row r="36" spans="1:7" x14ac:dyDescent="0.25">
      <c r="A36" s="13">
        <v>33</v>
      </c>
      <c r="B36" s="14" t="s">
        <v>24</v>
      </c>
      <c r="C36" s="14">
        <f ca="1">IFERROR(VLOOKUP($C36,'[1]33.APY'!$C:$G,2,0),0)</f>
        <v>28</v>
      </c>
      <c r="D36" s="14">
        <f ca="1">IFERROR(VLOOKUP($C36,'[1]33.APY'!$C:$G,3,0),0)</f>
        <v>35</v>
      </c>
      <c r="E36" s="14">
        <f ca="1">IFERROR(VLOOKUP($C36,'[1]33.APY'!$C:$G,4,0),0)</f>
        <v>980</v>
      </c>
      <c r="F36" s="14">
        <f ca="1">IFERROR(VLOOKUP($C36,'[1]33.APY'!$C:$G,5,0),0)</f>
        <v>18</v>
      </c>
      <c r="G36" s="15">
        <f t="shared" ca="1" si="0"/>
        <v>1.8367346938775512E-2</v>
      </c>
    </row>
    <row r="37" spans="1:7" x14ac:dyDescent="0.25">
      <c r="A37" s="13">
        <v>34</v>
      </c>
      <c r="B37" s="14" t="s">
        <v>45</v>
      </c>
      <c r="C37" s="14">
        <f ca="1">IFERROR(VLOOKUP($C37,'[1]33.APY'!$C:$G,2,0),0)</f>
        <v>15</v>
      </c>
      <c r="D37" s="14">
        <f ca="1">IFERROR(VLOOKUP($C37,'[1]33.APY'!$C:$G,3,0),0)</f>
        <v>35</v>
      </c>
      <c r="E37" s="14">
        <f ca="1">IFERROR(VLOOKUP($C37,'[1]33.APY'!$C:$G,4,0),0)</f>
        <v>525</v>
      </c>
      <c r="F37" s="14">
        <f ca="1">IFERROR(VLOOKUP($C37,'[1]33.APY'!$C:$G,5,0),0)</f>
        <v>113</v>
      </c>
      <c r="G37" s="15">
        <f t="shared" ca="1" si="0"/>
        <v>0.21523809523809523</v>
      </c>
    </row>
    <row r="38" spans="1:7" x14ac:dyDescent="0.25">
      <c r="A38" s="10" t="s">
        <v>46</v>
      </c>
      <c r="B38" s="10"/>
      <c r="C38" s="10">
        <f t="shared" ref="C38:F38" ca="1" si="2">SUM(C17:C37)</f>
        <v>1285</v>
      </c>
      <c r="D38" s="10">
        <f t="shared" ca="1" si="2"/>
        <v>805</v>
      </c>
      <c r="E38" s="10">
        <f t="shared" ca="1" si="2"/>
        <v>69580</v>
      </c>
      <c r="F38" s="10">
        <f t="shared" ca="1" si="2"/>
        <v>4693</v>
      </c>
      <c r="G38" s="11">
        <f t="shared" ca="1" si="0"/>
        <v>6.7447542397240587E-2</v>
      </c>
    </row>
    <row r="39" spans="1:7" x14ac:dyDescent="0.25">
      <c r="A39" s="10" t="s">
        <v>47</v>
      </c>
      <c r="B39" s="10"/>
      <c r="C39" s="10">
        <f t="shared" ref="C39:F39" ca="1" si="3">C38+C16</f>
        <v>5685</v>
      </c>
      <c r="D39" s="10">
        <f t="shared" ca="1" si="3"/>
        <v>1885</v>
      </c>
      <c r="E39" s="10">
        <f t="shared" ca="1" si="3"/>
        <v>465580</v>
      </c>
      <c r="F39" s="10">
        <f t="shared" ca="1" si="3"/>
        <v>73415</v>
      </c>
      <c r="G39" s="11">
        <f t="shared" ca="1" si="0"/>
        <v>0.15768503801709696</v>
      </c>
    </row>
    <row r="40" spans="1:7" x14ac:dyDescent="0.25">
      <c r="A40" s="13">
        <v>35</v>
      </c>
      <c r="B40" s="14" t="s">
        <v>48</v>
      </c>
      <c r="C40" s="14">
        <f ca="1">IFERROR(VLOOKUP($C40,'[1]33.APY'!$C:$G,2,0),0)</f>
        <v>426</v>
      </c>
      <c r="D40" s="14">
        <f ca="1">IFERROR(VLOOKUP($C40,'[1]33.APY'!$C:$G,3,0),0)</f>
        <v>280</v>
      </c>
      <c r="E40" s="14">
        <f ca="1">IFERROR(VLOOKUP($C40,'[1]33.APY'!$C:$G,4,0),0)</f>
        <v>8520</v>
      </c>
      <c r="F40" s="14">
        <f ca="1">IFERROR(VLOOKUP($C40,'[1]33.APY'!$C:$G,5,0),0)</f>
        <v>22</v>
      </c>
      <c r="G40" s="15">
        <f t="shared" ca="1" si="0"/>
        <v>2.5821596244131454E-3</v>
      </c>
    </row>
    <row r="41" spans="1:7" x14ac:dyDescent="0.25">
      <c r="A41" s="10" t="s">
        <v>49</v>
      </c>
      <c r="B41" s="10"/>
      <c r="C41" s="10">
        <f t="shared" ref="C41:F41" ca="1" si="4">C40</f>
        <v>426</v>
      </c>
      <c r="D41" s="10">
        <f t="shared" ca="1" si="4"/>
        <v>280</v>
      </c>
      <c r="E41" s="10">
        <f t="shared" ca="1" si="4"/>
        <v>8520</v>
      </c>
      <c r="F41" s="10">
        <f t="shared" ca="1" si="4"/>
        <v>22</v>
      </c>
      <c r="G41" s="11">
        <f t="shared" ca="1" si="0"/>
        <v>2.5821596244131454E-3</v>
      </c>
    </row>
    <row r="42" spans="1:7" x14ac:dyDescent="0.25">
      <c r="A42" s="13">
        <v>36</v>
      </c>
      <c r="B42" s="14" t="s">
        <v>25</v>
      </c>
      <c r="C42" s="14">
        <f ca="1">IFERROR(VLOOKUP($C42,'[1]33.APY'!$C:$G,2,0),0)</f>
        <v>551</v>
      </c>
      <c r="D42" s="14">
        <f ca="1">IFERROR(VLOOKUP($C42,'[1]33.APY'!$C:$G,3,0),0)</f>
        <v>90</v>
      </c>
      <c r="E42" s="14">
        <f ca="1">IFERROR(VLOOKUP($C42,'[1]33.APY'!$C:$G,4,0),0)</f>
        <v>49590</v>
      </c>
      <c r="F42" s="14">
        <f ca="1">IFERROR(VLOOKUP($C42,'[1]33.APY'!$C:$G,5,0),0)</f>
        <v>30309</v>
      </c>
      <c r="G42" s="15">
        <f t="shared" ca="1" si="0"/>
        <v>0.61119177253478529</v>
      </c>
    </row>
    <row r="43" spans="1:7" x14ac:dyDescent="0.25">
      <c r="A43" s="13">
        <v>37</v>
      </c>
      <c r="B43" s="14" t="s">
        <v>50</v>
      </c>
      <c r="C43" s="14">
        <f ca="1">IFERROR(VLOOKUP($C43,'[1]33.APY'!$C:$G,2,0),0)</f>
        <v>278</v>
      </c>
      <c r="D43" s="14">
        <f ca="1">IFERROR(VLOOKUP($C43,'[1]33.APY'!$C:$G,3,0),0)</f>
        <v>90</v>
      </c>
      <c r="E43" s="14">
        <f ca="1">IFERROR(VLOOKUP($C43,'[1]33.APY'!$C:$G,4,0),0)</f>
        <v>25020</v>
      </c>
      <c r="F43" s="14">
        <f ca="1">IFERROR(VLOOKUP($C43,'[1]33.APY'!$C:$G,5,0),0)</f>
        <v>10853</v>
      </c>
      <c r="G43" s="15">
        <f t="shared" ca="1" si="0"/>
        <v>0.43377298161470823</v>
      </c>
    </row>
    <row r="44" spans="1:7" x14ac:dyDescent="0.25">
      <c r="A44" s="13">
        <v>38</v>
      </c>
      <c r="B44" s="14" t="s">
        <v>51</v>
      </c>
      <c r="C44" s="14">
        <f ca="1">IFERROR(VLOOKUP($C44,'[1]33.APY'!$C:$G,2,0),0)</f>
        <v>255</v>
      </c>
      <c r="D44" s="14">
        <f ca="1">IFERROR(VLOOKUP($C44,'[1]33.APY'!$C:$G,3,0),0)</f>
        <v>90</v>
      </c>
      <c r="E44" s="14">
        <f ca="1">IFERROR(VLOOKUP($C44,'[1]33.APY'!$C:$G,4,0),0)</f>
        <v>22950</v>
      </c>
      <c r="F44" s="14">
        <f ca="1">IFERROR(VLOOKUP($C44,'[1]33.APY'!$C:$G,5,0),0)</f>
        <v>4758</v>
      </c>
      <c r="G44" s="15">
        <f t="shared" ca="1" si="0"/>
        <v>0.20732026143790849</v>
      </c>
    </row>
    <row r="45" spans="1:7" x14ac:dyDescent="0.25">
      <c r="A45" s="13">
        <v>39</v>
      </c>
      <c r="B45" s="14" t="s">
        <v>26</v>
      </c>
      <c r="C45" s="14">
        <f ca="1">IFERROR(VLOOKUP($C45,'[1]33.APY'!$C:$G,2,0),0)</f>
        <v>240</v>
      </c>
      <c r="D45" s="14">
        <f ca="1">IFERROR(VLOOKUP($C45,'[1]33.APY'!$C:$G,3,0),0)</f>
        <v>90</v>
      </c>
      <c r="E45" s="14">
        <f ca="1">IFERROR(VLOOKUP($C45,'[1]33.APY'!$C:$G,4,0),0)</f>
        <v>21600</v>
      </c>
      <c r="F45" s="14">
        <f ca="1">IFERROR(VLOOKUP($C45,'[1]33.APY'!$C:$G,5,0),0)</f>
        <v>2745</v>
      </c>
      <c r="G45" s="15">
        <f t="shared" ca="1" si="0"/>
        <v>0.12708333333333333</v>
      </c>
    </row>
    <row r="46" spans="1:7" x14ac:dyDescent="0.25">
      <c r="A46" s="10" t="s">
        <v>52</v>
      </c>
      <c r="B46" s="10"/>
      <c r="C46" s="10">
        <f t="shared" ref="C46:F46" ca="1" si="5">SUM(C42:C45)</f>
        <v>1324</v>
      </c>
      <c r="D46" s="10">
        <f t="shared" ca="1" si="5"/>
        <v>360</v>
      </c>
      <c r="E46" s="10">
        <f t="shared" ca="1" si="5"/>
        <v>119160</v>
      </c>
      <c r="F46" s="10">
        <f t="shared" ca="1" si="5"/>
        <v>48665</v>
      </c>
      <c r="G46" s="11">
        <f t="shared" ca="1" si="0"/>
        <v>0.4084004699563612</v>
      </c>
    </row>
    <row r="47" spans="1:7" x14ac:dyDescent="0.25">
      <c r="A47" s="13">
        <v>40</v>
      </c>
      <c r="B47" s="14" t="s">
        <v>53</v>
      </c>
      <c r="C47" s="14">
        <f ca="1">IFERROR(VLOOKUP($C47,'[1]33.APY'!$C:$G,2,0),0)</f>
        <v>0</v>
      </c>
      <c r="D47" s="14">
        <f ca="1">IFERROR(VLOOKUP($C47,'[1]33.APY'!$C:$G,3,0),0)</f>
        <v>0</v>
      </c>
      <c r="E47" s="14">
        <f ca="1">IFERROR(VLOOKUP($C47,'[1]33.APY'!$C:$G,4,0),0)</f>
        <v>0</v>
      </c>
      <c r="F47" s="14">
        <f ca="1">IFERROR(VLOOKUP($C47,'[1]33.APY'!$C:$G,5,0),0)</f>
        <v>0</v>
      </c>
      <c r="G47" s="15" t="str">
        <f t="shared" ca="1" si="0"/>
        <v>-</v>
      </c>
    </row>
    <row r="48" spans="1:7" x14ac:dyDescent="0.25">
      <c r="A48" s="13">
        <v>41</v>
      </c>
      <c r="B48" s="14" t="s">
        <v>54</v>
      </c>
      <c r="C48" s="14">
        <f ca="1">IFERROR(VLOOKUP($C48,'[1]33.APY'!$C:$G,2,0),0)</f>
        <v>0</v>
      </c>
      <c r="D48" s="14">
        <f ca="1">IFERROR(VLOOKUP($C48,'[1]33.APY'!$C:$G,3,0),0)</f>
        <v>0</v>
      </c>
      <c r="E48" s="14">
        <f ca="1">IFERROR(VLOOKUP($C48,'[1]33.APY'!$C:$G,4,0),0)</f>
        <v>0</v>
      </c>
      <c r="F48" s="14">
        <f ca="1">IFERROR(VLOOKUP($C48,'[1]33.APY'!$C:$G,5,0),0)</f>
        <v>0</v>
      </c>
      <c r="G48" s="15" t="str">
        <f t="shared" ca="1" si="0"/>
        <v>-</v>
      </c>
    </row>
    <row r="49" spans="1:7" x14ac:dyDescent="0.25">
      <c r="A49" s="13">
        <v>42</v>
      </c>
      <c r="B49" s="14" t="s">
        <v>55</v>
      </c>
      <c r="C49" s="14">
        <f ca="1">IFERROR(VLOOKUP($C49,'[1]33.APY'!$C:$G,2,0),0)</f>
        <v>0</v>
      </c>
      <c r="D49" s="14">
        <f ca="1">IFERROR(VLOOKUP($C49,'[1]33.APY'!$C:$G,3,0),0)</f>
        <v>0</v>
      </c>
      <c r="E49" s="14">
        <f ca="1">IFERROR(VLOOKUP($C49,'[1]33.APY'!$C:$G,4,0),0)</f>
        <v>0</v>
      </c>
      <c r="F49" s="14">
        <f ca="1">IFERROR(VLOOKUP($C49,'[1]33.APY'!$C:$G,5,0),0)</f>
        <v>0</v>
      </c>
      <c r="G49" s="15" t="str">
        <f t="shared" ca="1" si="0"/>
        <v>-</v>
      </c>
    </row>
    <row r="50" spans="1:7" x14ac:dyDescent="0.25">
      <c r="A50" s="10" t="s">
        <v>56</v>
      </c>
      <c r="B50" s="10"/>
      <c r="C50" s="10">
        <f t="shared" ref="C50:F50" ca="1" si="6">SUM(C47:C49)</f>
        <v>0</v>
      </c>
      <c r="D50" s="10">
        <f t="shared" ca="1" si="6"/>
        <v>0</v>
      </c>
      <c r="E50" s="10">
        <f t="shared" ca="1" si="6"/>
        <v>0</v>
      </c>
      <c r="F50" s="10">
        <f t="shared" ca="1" si="6"/>
        <v>0</v>
      </c>
      <c r="G50" s="11" t="str">
        <f t="shared" ca="1" si="0"/>
        <v>-</v>
      </c>
    </row>
    <row r="51" spans="1:7" x14ac:dyDescent="0.25">
      <c r="A51" s="13">
        <v>30</v>
      </c>
      <c r="B51" s="14" t="s">
        <v>57</v>
      </c>
      <c r="C51" s="14">
        <f ca="1">IFERROR(VLOOKUP($C51,'[1]33.APY'!$C:$G,2,0),0)</f>
        <v>69</v>
      </c>
      <c r="D51" s="14">
        <f ca="1">IFERROR(VLOOKUP($C51,'[1]33.APY'!$C:$G,3,0),0)</f>
        <v>35</v>
      </c>
      <c r="E51" s="14">
        <f ca="1">IFERROR(VLOOKUP($C51,'[1]33.APY'!$C:$G,4,0),0)</f>
        <v>2415</v>
      </c>
      <c r="F51" s="14">
        <f ca="1">IFERROR(VLOOKUP($C51,'[1]33.APY'!$C:$G,5,0),0)</f>
        <v>0</v>
      </c>
      <c r="G51" s="15">
        <f t="shared" ca="1" si="0"/>
        <v>0</v>
      </c>
    </row>
    <row r="52" spans="1:7" x14ac:dyDescent="0.25">
      <c r="A52" s="10" t="s">
        <v>58</v>
      </c>
      <c r="B52" s="10"/>
      <c r="C52" s="10">
        <f t="shared" ref="C52:G52" ca="1" si="7">C51</f>
        <v>69</v>
      </c>
      <c r="D52" s="10">
        <f t="shared" ca="1" si="7"/>
        <v>35</v>
      </c>
      <c r="E52" s="10">
        <f t="shared" ca="1" si="7"/>
        <v>2415</v>
      </c>
      <c r="F52" s="10">
        <f t="shared" ca="1" si="7"/>
        <v>0</v>
      </c>
      <c r="G52" s="11">
        <f t="shared" ca="1" si="7"/>
        <v>0</v>
      </c>
    </row>
    <row r="53" spans="1:7" x14ac:dyDescent="0.25">
      <c r="A53" s="13">
        <v>47</v>
      </c>
      <c r="B53" s="14" t="s">
        <v>59</v>
      </c>
      <c r="C53" s="14">
        <f ca="1">IFERROR(VLOOKUP($C53,'[1]33.APY'!$C:$G,2,0),0)</f>
        <v>15</v>
      </c>
      <c r="D53" s="14">
        <f ca="1">IFERROR(VLOOKUP($C53,'[1]33.APY'!$C:$G,3,0),0)</f>
        <v>360</v>
      </c>
      <c r="E53" s="14">
        <f ca="1">IFERROR(VLOOKUP($C53,'[1]33.APY'!$C:$G,4,0),0)</f>
        <v>945</v>
      </c>
      <c r="F53" s="14">
        <f ca="1">IFERROR(VLOOKUP($C53,'[1]33.APY'!$C:$G,5,0),0)</f>
        <v>22</v>
      </c>
      <c r="G53" s="15">
        <f t="shared" ca="1" si="0"/>
        <v>2.328042328042328E-2</v>
      </c>
    </row>
    <row r="54" spans="1:7" x14ac:dyDescent="0.25">
      <c r="A54" s="10" t="s">
        <v>60</v>
      </c>
      <c r="B54" s="10"/>
      <c r="C54" s="12">
        <f t="shared" ref="C54:G54" ca="1" si="8">C53</f>
        <v>15</v>
      </c>
      <c r="D54" s="12">
        <f t="shared" ca="1" si="8"/>
        <v>360</v>
      </c>
      <c r="E54" s="12">
        <f t="shared" ca="1" si="8"/>
        <v>945</v>
      </c>
      <c r="F54" s="12">
        <f t="shared" ca="1" si="8"/>
        <v>22</v>
      </c>
      <c r="G54" s="11">
        <f t="shared" ca="1" si="0"/>
        <v>2.328042328042328E-2</v>
      </c>
    </row>
    <row r="55" spans="1:7" x14ac:dyDescent="0.25">
      <c r="A55" s="10" t="s">
        <v>61</v>
      </c>
      <c r="B55" s="10"/>
      <c r="C55" s="12">
        <f ca="1">C54+C50+C46+C41+C39+#REF!+C52</f>
        <v>7519</v>
      </c>
      <c r="D55" s="12">
        <f ca="1">D54+D50+D46+D41+D39+#REF!+D52</f>
        <v>2920</v>
      </c>
      <c r="E55" s="12">
        <f ca="1">E54+E50+E46+E41+E39+#REF!+E52</f>
        <v>596620</v>
      </c>
      <c r="F55" s="12">
        <f ca="1">F54+F50+F46+F41+F39+#REF!+F52</f>
        <v>122124</v>
      </c>
      <c r="G55" s="11">
        <f t="shared" ca="1" si="0"/>
        <v>0.20469310448861922</v>
      </c>
    </row>
  </sheetData>
  <mergeCells count="2">
    <mergeCell ref="C1:I1"/>
    <mergeCell ref="A2:G2"/>
  </mergeCells>
  <printOptions horizontalCentered="1"/>
  <pageMargins left="0.19685039370078741" right="0.19685039370078741" top="0.78740157480314965" bottom="0.78740157480314965" header="0.31496062992125984" footer="0.31496062992125984"/>
  <pageSetup scale="85" orientation="portrait" r:id="rId1"/>
  <headerFooter>
    <oddFooter>&amp;C&amp;"Arial,Regular"&amp;10&amp;P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APY</vt:lpstr>
      <vt:lpstr>APY!Print_Area</vt:lpstr>
    </vt:vector>
  </TitlesOfParts>
  <Company>Union Bank Of India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GID39470</dc:creator>
  <cp:lastModifiedBy>GID39470</cp:lastModifiedBy>
  <dcterms:created xsi:type="dcterms:W3CDTF">2023-03-16T09:43:21Z</dcterms:created>
  <dcterms:modified xsi:type="dcterms:W3CDTF">2024-11-21T11:28:00Z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e4341bf0-56b2-4047-97db-7ed166700456</vt:lpwstr>
  </property>
  <property fmtid="{D5CDD505-2E9C-101B-9397-08002B2CF9AE}" pid="3" name="PICSfield">
    <vt:lpwstr>Public</vt:lpwstr>
  </property>
</Properties>
</file>